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talhamento do BDI" sheetId="1" r:id="rId1"/>
    <sheet name="Auxiliar" sheetId="2" state="hidden" r:id="rId2"/>
  </sheets>
  <definedNames>
    <definedName name="_xlfn.SUMIFS" hidden="1">#NAME?</definedName>
    <definedName name="_xlnm.Print_Area" localSheetId="0">'Detalhamento do BDI'!$A$1:$D$52</definedName>
  </definedNames>
  <calcPr fullCalcOnLoad="1"/>
</workbook>
</file>

<file path=xl/comments1.xml><?xml version="1.0" encoding="utf-8"?>
<comments xmlns="http://schemas.openxmlformats.org/spreadsheetml/2006/main">
  <authors>
    <author>Cremilson In?cio de Souza</author>
    <author>c094707</author>
    <author>caixa</author>
  </authors>
  <commentList>
    <comment ref="B8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6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7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19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5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0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1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21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B3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sharedStrings.xml><?xml version="1.0" encoding="utf-8"?>
<sst xmlns="http://schemas.openxmlformats.org/spreadsheetml/2006/main" count="59" uniqueCount="46">
  <si>
    <t>OBRA:</t>
  </si>
  <si>
    <t>PROPONENTE:</t>
  </si>
  <si>
    <t>1. Regime de Contribuição Previdenciária</t>
  </si>
  <si>
    <t>2. Tipo de Intervenção</t>
  </si>
  <si>
    <t>Edificações</t>
  </si>
  <si>
    <t>3. Incidências sobre o custo</t>
  </si>
  <si>
    <t>%</t>
  </si>
  <si>
    <t>4 – Incidências sobre o preço de venda</t>
  </si>
  <si>
    <t>COFINS</t>
  </si>
  <si>
    <t>PIS</t>
  </si>
  <si>
    <t>INSS</t>
  </si>
  <si>
    <t>5 – Demonstrativo de cálculo do BDI</t>
  </si>
  <si>
    <t>( 1- I )</t>
  </si>
  <si>
    <t>DETALHAMENTO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</si>
  <si>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</si>
  <si>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Fornecimento de Materiais e Equipamentos</t>
  </si>
  <si>
    <t>BDI</t>
  </si>
  <si>
    <t>Portuárias, Marítimas e Fluviais</t>
  </si>
  <si>
    <t>Redes de Água, Esgoto ou Correlatas</t>
  </si>
  <si>
    <t>Rodovias e Ferrovias</t>
  </si>
  <si>
    <t>AE 099 V009</t>
  </si>
  <si>
    <t>Verificação</t>
  </si>
  <si>
    <t>Despesas Tributárias - I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</si>
  <si>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</si>
  <si>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</si>
  <si>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</si>
  <si>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</si>
  <si>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</si>
  <si>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Tipologia</t>
  </si>
  <si>
    <t xml:space="preserve">Limites de BDI </t>
  </si>
  <si>
    <t>Mín</t>
  </si>
  <si>
    <t>Máx.</t>
  </si>
  <si>
    <t>Tipologia da Obra</t>
  </si>
  <si>
    <t>Cálculo do BDI sem INSS:</t>
  </si>
  <si>
    <t>Com Desoneração</t>
  </si>
  <si>
    <t>Percentual da base de cálculo para o ISS:</t>
  </si>
  <si>
    <t>Alíquota do ISS (sobre a base de cálculo):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</si>
  <si>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</si>
  <si>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</si>
  <si>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</si>
  <si>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Engenheiro</t>
  </si>
  <si>
    <t>CREA/CAU:</t>
  </si>
  <si>
    <t>PREFEITURA MUNICIPAL DE BOA ESPERANÇA</t>
  </si>
  <si>
    <t>ALQMÁ FLEGLER GALVÃO</t>
  </si>
  <si>
    <t>ENGENHEIRO CIVIL CREA-ES 041278/D</t>
  </si>
  <si>
    <t xml:space="preserve">CONSTRUÇÃO DE ABRIGO PARA TAXISTAS EM MADEIRA DE LEI </t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</si>
</sst>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F800]dddd\,\ mmmm\ dd\,\ yyyy"/>
    <numFmt numFmtId="179" formatCode="_-* #,##0.00_-;\-* #,##0.00_-;_-* \-??_-;_-@_-"/>
    <numFmt numFmtId="180" formatCode="00\ "/>
    <numFmt numFmtId="181" formatCode="000,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[$-416]dddd\,\ d&quot; de &quot;mmmm&quot; de &quot;yyyy"/>
    <numFmt numFmtId="187" formatCode="0.0%"/>
    <numFmt numFmtId="188" formatCode="_-* #,##0.000_-;\-* #,##0.000_-;_-* &quot;-&quot;??_-;_-@_-"/>
    <numFmt numFmtId="189" formatCode="_-* #,##0.0000_-;\-* #,##0.0000_-;_-* &quot;-&quot;??_-;_-@_-"/>
    <numFmt numFmtId="190" formatCode="[$-416]mmmm\-yy;@"/>
    <numFmt numFmtId="191" formatCode="[$-416]mmmm\-yyyy;@"/>
    <numFmt numFmtId="192" formatCode="[$-416]mmmm\ \-\ yyyy;@"/>
    <numFmt numFmtId="193" formatCode="[$-416]mmmm/yyyy;@"/>
    <numFmt numFmtId="194" formatCode="[$-416]mmm\-yy;@"/>
    <numFmt numFmtId="195" formatCode="&quot;Ativado&quot;;&quot;Ativado&quot;;&quot;Desativado&quot;"/>
    <numFmt numFmtId="196" formatCode="[$-416]mmm/yyyy;@"/>
    <numFmt numFmtId="197" formatCode="0000"/>
    <numFmt numFmtId="198" formatCode="00"/>
    <numFmt numFmtId="199" formatCode="dd/mm/yy;@"/>
    <numFmt numFmtId="200" formatCode="_-* #,##0.0_-;\-* #,##0.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Segoe U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20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6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left" vertical="center"/>
    </xf>
    <xf numFmtId="0" fontId="11" fillId="0" borderId="0" xfId="51" applyFont="1" applyAlignment="1" applyProtection="1">
      <alignment horizontal="center"/>
      <protection/>
    </xf>
    <xf numFmtId="0" fontId="11" fillId="0" borderId="0" xfId="51" applyFont="1" applyFill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1" fillId="0" borderId="0" xfId="51" applyFont="1" applyProtection="1">
      <alignment/>
      <protection/>
    </xf>
    <xf numFmtId="0" fontId="6" fillId="0" borderId="0" xfId="51" applyFont="1" applyFill="1" applyAlignment="1" applyProtection="1">
      <alignment/>
      <protection/>
    </xf>
    <xf numFmtId="0" fontId="11" fillId="0" borderId="0" xfId="51" applyFont="1" applyAlignment="1" applyProtection="1">
      <alignment/>
      <protection/>
    </xf>
    <xf numFmtId="0" fontId="11" fillId="0" borderId="0" xfId="51" applyFont="1" applyFill="1" applyProtection="1">
      <alignment/>
      <protection/>
    </xf>
    <xf numFmtId="0" fontId="2" fillId="0" borderId="0" xfId="51" applyFont="1" applyBorder="1" applyAlignment="1" applyProtection="1">
      <alignment horizontal="center" wrapText="1"/>
      <protection/>
    </xf>
    <xf numFmtId="0" fontId="11" fillId="0" borderId="0" xfId="51" applyFont="1" applyBorder="1" applyAlignment="1" applyProtection="1">
      <alignment horizontal="center"/>
      <protection/>
    </xf>
    <xf numFmtId="10" fontId="10" fillId="0" borderId="0" xfId="54" applyNumberFormat="1" applyFont="1" applyBorder="1" applyAlignment="1" applyProtection="1">
      <alignment horizontal="left" vertical="center" wrapText="1"/>
      <protection/>
    </xf>
    <xf numFmtId="10" fontId="18" fillId="0" borderId="0" xfId="54" applyNumberFormat="1" applyFont="1" applyAlignment="1" applyProtection="1">
      <alignment/>
      <protection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right" vertical="center"/>
    </xf>
    <xf numFmtId="0" fontId="20" fillId="0" borderId="0" xfId="51" applyFont="1" applyProtection="1">
      <alignment/>
      <protection/>
    </xf>
    <xf numFmtId="0" fontId="21" fillId="0" borderId="0" xfId="51" applyFont="1" applyAlignment="1" applyProtection="1">
      <alignment/>
      <protection/>
    </xf>
    <xf numFmtId="0" fontId="21" fillId="0" borderId="0" xfId="51" applyFont="1" applyFill="1" applyAlignment="1" applyProtection="1">
      <alignment/>
      <protection/>
    </xf>
    <xf numFmtId="0" fontId="20" fillId="0" borderId="0" xfId="51" applyFont="1" applyAlignment="1" applyProtection="1">
      <alignment/>
      <protection/>
    </xf>
    <xf numFmtId="0" fontId="22" fillId="0" borderId="0" xfId="0" applyNumberFormat="1" applyFont="1" applyBorder="1" applyAlignment="1">
      <alignment horizontal="right" vertical="center"/>
    </xf>
    <xf numFmtId="0" fontId="23" fillId="0" borderId="0" xfId="51" applyFont="1" applyAlignment="1" applyProtection="1">
      <alignment horizontal="left"/>
      <protection/>
    </xf>
    <xf numFmtId="0" fontId="21" fillId="0" borderId="0" xfId="51" applyFont="1" applyFill="1" applyAlignment="1" applyProtection="1">
      <alignment horizontal="center"/>
      <protection/>
    </xf>
    <xf numFmtId="0" fontId="11" fillId="0" borderId="10" xfId="51" applyFont="1" applyFill="1" applyBorder="1" applyAlignment="1" applyProtection="1">
      <alignment horizontal="center" vertical="top" wrapText="1"/>
      <protection/>
    </xf>
    <xf numFmtId="0" fontId="11" fillId="0" borderId="0" xfId="51" applyFont="1" applyBorder="1" applyProtection="1">
      <alignment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/>
      <protection/>
    </xf>
    <xf numFmtId="2" fontId="11" fillId="0" borderId="10" xfId="51" applyNumberFormat="1" applyFont="1" applyFill="1" applyBorder="1" applyAlignment="1" applyProtection="1">
      <alignment horizontal="center" vertical="top" wrapText="1"/>
      <protection/>
    </xf>
    <xf numFmtId="0" fontId="6" fillId="0" borderId="0" xfId="51" applyFont="1" applyAlignment="1" applyProtection="1">
      <alignment horizontal="center"/>
      <protection/>
    </xf>
    <xf numFmtId="0" fontId="21" fillId="0" borderId="0" xfId="51" applyFont="1" applyAlignment="1" applyProtection="1">
      <alignment horizontal="center"/>
      <protection/>
    </xf>
    <xf numFmtId="0" fontId="21" fillId="0" borderId="0" xfId="51" applyFont="1" applyBorder="1" applyAlignment="1" applyProtection="1">
      <alignment horizontal="center"/>
      <protection/>
    </xf>
    <xf numFmtId="187" fontId="18" fillId="0" borderId="0" xfId="54" applyNumberFormat="1" applyFont="1" applyAlignment="1" applyProtection="1">
      <alignment horizontal="center"/>
      <protection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6" fillId="0" borderId="0" xfId="51" applyFont="1" applyAlignment="1">
      <alignment horizontal="right"/>
      <protection/>
    </xf>
    <xf numFmtId="0" fontId="6" fillId="0" borderId="0" xfId="51" applyFont="1">
      <alignment/>
      <protection/>
    </xf>
    <xf numFmtId="0" fontId="9" fillId="0" borderId="0" xfId="0" applyFont="1" applyFill="1" applyBorder="1" applyAlignment="1">
      <alignment vertical="center"/>
    </xf>
    <xf numFmtId="0" fontId="11" fillId="0" borderId="11" xfId="51" applyFont="1" applyBorder="1" applyAlignment="1" applyProtection="1">
      <alignment horizontal="justify" vertical="top" wrapText="1"/>
      <protection/>
    </xf>
    <xf numFmtId="2" fontId="11" fillId="32" borderId="12" xfId="51" applyNumberFormat="1" applyFont="1" applyFill="1" applyBorder="1" applyAlignment="1" applyProtection="1">
      <alignment horizontal="center" vertical="top" wrapText="1"/>
      <protection locked="0"/>
    </xf>
    <xf numFmtId="2" fontId="11" fillId="0" borderId="12" xfId="51" applyNumberFormat="1" applyFont="1" applyFill="1" applyBorder="1" applyAlignment="1" applyProtection="1">
      <alignment horizontal="center" vertical="top" wrapText="1"/>
      <protection/>
    </xf>
    <xf numFmtId="0" fontId="11" fillId="0" borderId="0" xfId="51" applyFont="1" applyAlignment="1" applyProtection="1">
      <alignment horizontal="right"/>
      <protection/>
    </xf>
    <xf numFmtId="0" fontId="16" fillId="0" borderId="11" xfId="51" applyFont="1" applyBorder="1" applyAlignment="1" applyProtection="1">
      <alignment horizontal="left" vertical="top" wrapText="1" indent="2"/>
      <protection/>
    </xf>
    <xf numFmtId="0" fontId="6" fillId="0" borderId="11" xfId="51" applyFont="1" applyBorder="1" applyAlignment="1" applyProtection="1">
      <alignment horizontal="justify"/>
      <protection/>
    </xf>
    <xf numFmtId="2" fontId="6" fillId="0" borderId="12" xfId="51" applyNumberFormat="1" applyFont="1" applyBorder="1" applyAlignment="1" applyProtection="1">
      <alignment horizontal="center"/>
      <protection/>
    </xf>
    <xf numFmtId="0" fontId="6" fillId="0" borderId="10" xfId="51" applyFont="1" applyFill="1" applyBorder="1" applyAlignment="1" applyProtection="1">
      <alignment horizontal="center" vertical="top" wrapText="1"/>
      <protection/>
    </xf>
    <xf numFmtId="0" fontId="16" fillId="0" borderId="13" xfId="51" applyFont="1" applyBorder="1" applyAlignment="1" applyProtection="1">
      <alignment horizontal="justify" vertical="top" wrapText="1"/>
      <protection/>
    </xf>
    <xf numFmtId="2" fontId="11" fillId="0" borderId="13" xfId="51" applyNumberFormat="1" applyFont="1" applyFill="1" applyBorder="1" applyAlignment="1" applyProtection="1">
      <alignment horizontal="center" vertical="top" wrapText="1"/>
      <protection/>
    </xf>
    <xf numFmtId="0" fontId="11" fillId="0" borderId="13" xfId="51" applyFont="1" applyFill="1" applyBorder="1" applyAlignment="1" applyProtection="1">
      <alignment horizontal="center" vertical="top" wrapText="1"/>
      <protection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11" fillId="0" borderId="14" xfId="51" applyFont="1" applyBorder="1">
      <alignment/>
      <protection/>
    </xf>
    <xf numFmtId="0" fontId="6" fillId="33" borderId="14" xfId="51" applyFont="1" applyFill="1" applyBorder="1" applyAlignment="1">
      <alignment horizontal="center" vertical="center" wrapText="1"/>
      <protection/>
    </xf>
    <xf numFmtId="43" fontId="11" fillId="0" borderId="14" xfId="65" applyFont="1" applyBorder="1" applyAlignment="1">
      <alignment/>
    </xf>
    <xf numFmtId="0" fontId="11" fillId="0" borderId="14" xfId="51" applyFont="1" applyBorder="1" applyAlignment="1">
      <alignment wrapText="1"/>
      <protection/>
    </xf>
    <xf numFmtId="0" fontId="11" fillId="0" borderId="0" xfId="51" applyFont="1" applyFill="1">
      <alignment/>
      <protection/>
    </xf>
    <xf numFmtId="10" fontId="11" fillId="0" borderId="0" xfId="51" applyNumberFormat="1" applyFont="1">
      <alignment/>
      <protection/>
    </xf>
    <xf numFmtId="43" fontId="11" fillId="0" borderId="14" xfId="65" applyFont="1" applyFill="1" applyBorder="1" applyAlignment="1">
      <alignment/>
    </xf>
    <xf numFmtId="0" fontId="11" fillId="0" borderId="14" xfId="51" applyFont="1" applyBorder="1" applyAlignment="1">
      <alignment horizontal="right"/>
      <protection/>
    </xf>
    <xf numFmtId="0" fontId="11" fillId="0" borderId="0" xfId="51" applyFont="1" applyAlignment="1">
      <alignment horizontal="right"/>
      <protection/>
    </xf>
    <xf numFmtId="43" fontId="11" fillId="0" borderId="14" xfId="65" applyFont="1" applyBorder="1" applyAlignment="1">
      <alignment horizontal="center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1" fillId="32" borderId="0" xfId="51" applyFont="1" applyFill="1" applyAlignment="1" applyProtection="1">
      <alignment/>
      <protection locked="0"/>
    </xf>
    <xf numFmtId="0" fontId="6" fillId="0" borderId="0" xfId="51" applyFont="1" applyAlignment="1" applyProtection="1">
      <alignment/>
      <protection/>
    </xf>
    <xf numFmtId="0" fontId="23" fillId="0" borderId="0" xfId="0" applyFont="1" applyFill="1" applyBorder="1" applyAlignment="1">
      <alignment vertical="center"/>
    </xf>
    <xf numFmtId="10" fontId="10" fillId="0" borderId="0" xfId="54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/>
    </xf>
    <xf numFmtId="0" fontId="6" fillId="0" borderId="0" xfId="51" applyFont="1" applyAlignment="1" applyProtection="1">
      <alignment/>
      <protection/>
    </xf>
    <xf numFmtId="10" fontId="24" fillId="34" borderId="16" xfId="53" applyNumberFormat="1" applyFont="1" applyFill="1" applyBorder="1" applyAlignment="1" applyProtection="1">
      <alignment horizontal="center" vertical="center" wrapText="1"/>
      <protection/>
    </xf>
    <xf numFmtId="10" fontId="24" fillId="34" borderId="17" xfId="53" applyNumberFormat="1" applyFont="1" applyFill="1" applyBorder="1" applyAlignment="1" applyProtection="1">
      <alignment horizontal="center" vertical="center" wrapText="1"/>
      <protection/>
    </xf>
    <xf numFmtId="10" fontId="24" fillId="34" borderId="18" xfId="53" applyNumberFormat="1" applyFont="1" applyFill="1" applyBorder="1" applyAlignment="1" applyProtection="1">
      <alignment horizontal="center" vertical="center" wrapText="1"/>
      <protection/>
    </xf>
    <xf numFmtId="10" fontId="24" fillId="34" borderId="19" xfId="53" applyNumberFormat="1" applyFont="1" applyFill="1" applyBorder="1" applyAlignment="1" applyProtection="1">
      <alignment horizontal="center" vertical="center" wrapText="1"/>
      <protection/>
    </xf>
    <xf numFmtId="10" fontId="3" fillId="32" borderId="0" xfId="0" applyNumberFormat="1" applyFont="1" applyFill="1" applyBorder="1" applyAlignment="1" applyProtection="1">
      <alignment vertical="center" wrapText="1"/>
      <protection locked="0"/>
    </xf>
    <xf numFmtId="10" fontId="10" fillId="0" borderId="20" xfId="54" applyNumberFormat="1" applyFont="1" applyBorder="1" applyAlignment="1" applyProtection="1">
      <alignment horizontal="center" vertical="center" wrapText="1"/>
      <protection/>
    </xf>
    <xf numFmtId="10" fontId="10" fillId="0" borderId="10" xfId="54" applyNumberFormat="1" applyFont="1" applyBorder="1" applyAlignment="1" applyProtection="1">
      <alignment horizontal="center" vertical="center" wrapText="1"/>
      <protection/>
    </xf>
    <xf numFmtId="43" fontId="6" fillId="33" borderId="20" xfId="65" applyFont="1" applyFill="1" applyBorder="1" applyAlignment="1">
      <alignment horizontal="center" vertical="center" wrapText="1"/>
    </xf>
    <xf numFmtId="43" fontId="6" fillId="33" borderId="10" xfId="65" applyFont="1" applyFill="1" applyBorder="1" applyAlignment="1">
      <alignment horizontal="center" vertical="center" wrapText="1"/>
    </xf>
    <xf numFmtId="0" fontId="6" fillId="33" borderId="21" xfId="51" applyFont="1" applyFill="1" applyBorder="1" applyAlignment="1">
      <alignment horizontal="center" vertical="center" wrapText="1"/>
      <protection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20" xfId="51" applyFont="1" applyFill="1" applyBorder="1" applyAlignment="1">
      <alignment horizontal="center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4">
    <dxf>
      <fill>
        <patternFill>
          <bgColor theme="6" tint="-0.24993999302387238"/>
        </patternFill>
      </fill>
    </dxf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2"/>
  <sheetViews>
    <sheetView showGridLines="0" tabSelected="1" zoomScale="115" zoomScaleNormal="115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11.00390625" style="10" bestFit="1" customWidth="1"/>
    <col min="2" max="2" width="40.421875" style="10" customWidth="1"/>
    <col min="3" max="3" width="11.7109375" style="6" customWidth="1"/>
    <col min="4" max="4" width="3.140625" style="13" bestFit="1" customWidth="1"/>
    <col min="5" max="5" width="11.00390625" style="10" bestFit="1" customWidth="1"/>
    <col min="6" max="6" width="34.421875" style="10" customWidth="1"/>
    <col min="7" max="16384" width="9.140625" style="10" customWidth="1"/>
  </cols>
  <sheetData>
    <row r="1" spans="1:8" s="18" customFormat="1" ht="15.75">
      <c r="A1" s="71" t="s">
        <v>13</v>
      </c>
      <c r="B1" s="71"/>
      <c r="C1" s="71"/>
      <c r="D1" s="71"/>
      <c r="E1" s="8"/>
      <c r="F1" s="8"/>
      <c r="H1" s="19"/>
    </row>
    <row r="2" spans="1:8" s="3" customFormat="1" ht="12.75">
      <c r="A2" s="9"/>
      <c r="B2" s="9"/>
      <c r="C2" s="9"/>
      <c r="D2" s="9"/>
      <c r="E2" s="9"/>
      <c r="F2" s="9"/>
      <c r="H2" s="2"/>
    </row>
    <row r="3" spans="1:5" s="1" customFormat="1" ht="40.5" customHeight="1">
      <c r="A3" s="25" t="s">
        <v>1</v>
      </c>
      <c r="B3" s="77" t="s">
        <v>42</v>
      </c>
      <c r="C3" s="77"/>
      <c r="D3" s="77"/>
      <c r="E3" s="9"/>
    </row>
    <row r="4" spans="1:5" s="1" customFormat="1" ht="55.5" customHeight="1">
      <c r="A4" s="25" t="s">
        <v>0</v>
      </c>
      <c r="B4" s="77" t="s">
        <v>45</v>
      </c>
      <c r="C4" s="77"/>
      <c r="D4" s="77"/>
      <c r="E4" s="9"/>
    </row>
    <row r="5" spans="1:5" s="1" customFormat="1" ht="12.75">
      <c r="A5" s="20"/>
      <c r="B5" s="5"/>
      <c r="C5" s="37"/>
      <c r="D5" s="38"/>
      <c r="E5" s="9"/>
    </row>
    <row r="6" spans="1:4" ht="12.75">
      <c r="A6" s="72" t="s">
        <v>2</v>
      </c>
      <c r="B6" s="72"/>
      <c r="C6" s="72"/>
      <c r="D6" s="72"/>
    </row>
    <row r="7" spans="2:4" s="21" customFormat="1" ht="7.5" customHeight="1">
      <c r="B7" s="22"/>
      <c r="C7" s="33"/>
      <c r="D7" s="11"/>
    </row>
    <row r="8" spans="2:4" ht="12.75">
      <c r="B8" s="67" t="s">
        <v>34</v>
      </c>
      <c r="C8" s="33"/>
      <c r="D8" s="11"/>
    </row>
    <row r="9" spans="2:4" ht="7.5" customHeight="1">
      <c r="B9" s="12"/>
      <c r="C9" s="33"/>
      <c r="D9" s="11"/>
    </row>
    <row r="10" spans="1:4" ht="12.75">
      <c r="A10" s="72" t="s">
        <v>3</v>
      </c>
      <c r="B10" s="72"/>
      <c r="C10" s="72"/>
      <c r="D10" s="72"/>
    </row>
    <row r="11" spans="2:4" s="21" customFormat="1" ht="6">
      <c r="B11" s="24"/>
      <c r="C11" s="34"/>
      <c r="D11" s="23"/>
    </row>
    <row r="12" spans="2:4" ht="12.75">
      <c r="B12" s="67" t="s">
        <v>4</v>
      </c>
      <c r="C12" s="34"/>
      <c r="D12" s="23"/>
    </row>
    <row r="13" spans="2:6" ht="7.5" customHeight="1">
      <c r="B13" s="6"/>
      <c r="D13" s="7"/>
      <c r="E13" s="6"/>
      <c r="F13" s="6"/>
    </row>
    <row r="14" spans="1:4" ht="12.75">
      <c r="A14" s="72" t="s">
        <v>5</v>
      </c>
      <c r="B14" s="72"/>
      <c r="C14" s="72"/>
      <c r="D14" s="72"/>
    </row>
    <row r="15" spans="2:4" s="21" customFormat="1" ht="6">
      <c r="B15" s="24"/>
      <c r="C15" s="34"/>
      <c r="D15" s="27"/>
    </row>
    <row r="16" spans="1:6" ht="12.75">
      <c r="A16" s="45"/>
      <c r="B16" s="42" t="s">
        <v>23</v>
      </c>
      <c r="C16" s="43">
        <v>4</v>
      </c>
      <c r="D16" s="28" t="s">
        <v>6</v>
      </c>
      <c r="F16" s="14"/>
    </row>
    <row r="17" spans="1:6" ht="12.75">
      <c r="A17" s="45"/>
      <c r="B17" s="42" t="s">
        <v>24</v>
      </c>
      <c r="C17" s="43">
        <v>1.5</v>
      </c>
      <c r="D17" s="28" t="s">
        <v>6</v>
      </c>
      <c r="F17" s="14"/>
    </row>
    <row r="18" spans="1:6" ht="12.75">
      <c r="A18" s="45"/>
      <c r="B18" s="42" t="s">
        <v>25</v>
      </c>
      <c r="C18" s="43">
        <v>1.5</v>
      </c>
      <c r="D18" s="28" t="s">
        <v>6</v>
      </c>
      <c r="F18" s="14"/>
    </row>
    <row r="19" spans="1:6" ht="12.75">
      <c r="A19" s="45"/>
      <c r="B19" s="42" t="s">
        <v>26</v>
      </c>
      <c r="C19" s="43">
        <v>1</v>
      </c>
      <c r="D19" s="28" t="s">
        <v>6</v>
      </c>
      <c r="F19" s="14"/>
    </row>
    <row r="20" spans="1:6" ht="7.5" customHeight="1">
      <c r="A20" s="29"/>
      <c r="B20" s="50"/>
      <c r="C20" s="51"/>
      <c r="D20" s="52"/>
      <c r="E20" s="29"/>
      <c r="F20" s="14"/>
    </row>
    <row r="21" spans="1:6" ht="12.75">
      <c r="A21" s="45"/>
      <c r="B21" s="42" t="s">
        <v>27</v>
      </c>
      <c r="C21" s="43">
        <v>10.605</v>
      </c>
      <c r="D21" s="28" t="s">
        <v>6</v>
      </c>
      <c r="F21" s="14"/>
    </row>
    <row r="22" spans="3:4" ht="7.5" customHeight="1">
      <c r="C22" s="15"/>
      <c r="D22" s="30"/>
    </row>
    <row r="23" spans="1:4" ht="12.75" customHeight="1">
      <c r="A23" s="72" t="s">
        <v>7</v>
      </c>
      <c r="B23" s="72"/>
      <c r="C23" s="72"/>
      <c r="D23" s="72"/>
    </row>
    <row r="24" spans="1:4" ht="7.5" customHeight="1">
      <c r="A24" s="68"/>
      <c r="B24" s="68"/>
      <c r="C24" s="68"/>
      <c r="D24" s="68"/>
    </row>
    <row r="25" spans="1:4" ht="12.75" customHeight="1">
      <c r="A25" s="68"/>
      <c r="B25" s="47" t="s">
        <v>22</v>
      </c>
      <c r="C25" s="48">
        <f>C28+C30+C31+C32</f>
        <v>11.15</v>
      </c>
      <c r="D25" s="49" t="s">
        <v>6</v>
      </c>
    </row>
    <row r="26" spans="1:4" ht="12.75" customHeight="1">
      <c r="A26" s="68"/>
      <c r="B26" s="68"/>
      <c r="C26" s="68"/>
      <c r="D26" s="68"/>
    </row>
    <row r="27" spans="1:4" ht="13.5" customHeight="1">
      <c r="A27" s="68"/>
      <c r="B27" s="46" t="s">
        <v>35</v>
      </c>
      <c r="C27" s="43">
        <v>60</v>
      </c>
      <c r="D27" s="49" t="s">
        <v>6</v>
      </c>
    </row>
    <row r="28" spans="1:4" ht="12.75" customHeight="1">
      <c r="A28" s="68"/>
      <c r="B28" s="46" t="s">
        <v>36</v>
      </c>
      <c r="C28" s="43">
        <v>3</v>
      </c>
      <c r="D28" s="49" t="s">
        <v>6</v>
      </c>
    </row>
    <row r="29" spans="2:4" s="21" customFormat="1" ht="7.5" customHeight="1">
      <c r="B29" s="24"/>
      <c r="C29" s="35"/>
      <c r="D29" s="31"/>
    </row>
    <row r="30" spans="2:6" ht="12.75">
      <c r="B30" s="46" t="s">
        <v>8</v>
      </c>
      <c r="C30" s="44">
        <v>3</v>
      </c>
      <c r="D30" s="32" t="s">
        <v>6</v>
      </c>
      <c r="F30" s="14"/>
    </row>
    <row r="31" spans="2:4" ht="12.75" customHeight="1">
      <c r="B31" s="46" t="s">
        <v>9</v>
      </c>
      <c r="C31" s="44">
        <v>0.65</v>
      </c>
      <c r="D31" s="32" t="s">
        <v>6</v>
      </c>
    </row>
    <row r="32" spans="2:4" ht="12.75" customHeight="1">
      <c r="B32" s="46" t="s">
        <v>10</v>
      </c>
      <c r="C32" s="44">
        <f>IF(B8="Com Desoneração",4.5,0)</f>
        <v>4.5</v>
      </c>
      <c r="D32" s="28" t="s">
        <v>6</v>
      </c>
    </row>
    <row r="33" ht="7.5" customHeight="1">
      <c r="D33" s="7"/>
    </row>
    <row r="34" spans="1:4" ht="12.75">
      <c r="A34" s="72" t="s">
        <v>11</v>
      </c>
      <c r="B34" s="72"/>
      <c r="C34" s="72"/>
      <c r="D34" s="72"/>
    </row>
    <row r="35" spans="2:4" s="21" customFormat="1" ht="6">
      <c r="B35" s="24"/>
      <c r="C35" s="34"/>
      <c r="D35" s="23"/>
    </row>
    <row r="36" spans="2:6" ht="12.75" customHeight="1">
      <c r="B36" s="15" t="s">
        <v>14</v>
      </c>
      <c r="C36" s="73">
        <f>ROUND((((1+($C$16/100)+($C$18/100)+($C$17/100))*(1+($C$19/100))*(1+($C$21/100)))/(1-$C$25/100)-1),4)</f>
        <v>0.3453</v>
      </c>
      <c r="D36" s="74"/>
      <c r="E36" s="70" t="str">
        <f>Auxiliar!A17</f>
        <v>Não Atende o Limite Superior</v>
      </c>
      <c r="F36" s="16"/>
    </row>
    <row r="37" spans="2:6" ht="12.75" customHeight="1">
      <c r="B37" s="6" t="s">
        <v>12</v>
      </c>
      <c r="C37" s="75"/>
      <c r="D37" s="76"/>
      <c r="F37" s="17"/>
    </row>
    <row r="38" ht="12.75">
      <c r="C38" s="36"/>
    </row>
    <row r="39" ht="12.75">
      <c r="A39" s="26" t="s">
        <v>37</v>
      </c>
    </row>
    <row r="40" ht="12.75">
      <c r="A40" s="26" t="str">
        <f>CONCATENATE("do ISS para ",B12," é de ",C27," %",", com a respectiva alíquota de ",C28,"  %")</f>
        <v>do ISS para Edificações é de 60 %, com a respectiva alíquota de 3  %</v>
      </c>
    </row>
    <row r="41" ht="12.75">
      <c r="A41" s="26"/>
    </row>
    <row r="42" spans="1:4" ht="12.75">
      <c r="A42" s="69" t="s">
        <v>38</v>
      </c>
      <c r="B42" s="4"/>
      <c r="C42" s="41"/>
      <c r="D42" s="41"/>
    </row>
    <row r="43" spans="1:4" ht="12.75">
      <c r="A43" s="69" t="str">
        <f>CONCATENATE("elaboração do orçamento foi ",B8,", e que esta é a alternativa mais adequada para ")</f>
        <v>elaboração do orçamento foi Com Desoneração, e que esta é a alternativa mais adequada para </v>
      </c>
      <c r="C43" s="41"/>
      <c r="D43" s="41"/>
    </row>
    <row r="44" spans="1:4" ht="12.75">
      <c r="A44" s="69" t="s">
        <v>39</v>
      </c>
      <c r="C44" s="41"/>
      <c r="D44" s="41"/>
    </row>
    <row r="48" spans="1:2" ht="12.75">
      <c r="A48" s="45" t="s">
        <v>40</v>
      </c>
      <c r="B48" s="65" t="s">
        <v>43</v>
      </c>
    </row>
    <row r="49" spans="1:2" ht="12.75">
      <c r="A49" s="45" t="s">
        <v>41</v>
      </c>
      <c r="B49" s="66" t="s">
        <v>44</v>
      </c>
    </row>
    <row r="52" spans="3:4" ht="12.75">
      <c r="C52" s="10"/>
      <c r="D52" s="10"/>
    </row>
  </sheetData>
  <sheetProtection selectLockedCells="1" autoFilter="0"/>
  <protectedRanges>
    <protectedRange sqref="C16:C19" name="Intervalo1"/>
    <protectedRange sqref="C20:C21 C30:C32" name="Intervalo2"/>
  </protectedRanges>
  <mergeCells count="9">
    <mergeCell ref="A1:D1"/>
    <mergeCell ref="A10:D10"/>
    <mergeCell ref="C36:D37"/>
    <mergeCell ref="B3:D3"/>
    <mergeCell ref="B4:D4"/>
    <mergeCell ref="A6:D6"/>
    <mergeCell ref="A14:D14"/>
    <mergeCell ref="A23:D23"/>
    <mergeCell ref="A34:D34"/>
  </mergeCells>
  <conditionalFormatting sqref="E36:F36">
    <cfRule type="cellIs" priority="3" dxfId="3" operator="equal" stopIfTrue="1">
      <formula>"Atende"</formula>
    </cfRule>
  </conditionalFormatting>
  <dataValidations count="4">
    <dataValidation type="list" allowBlank="1" showInputMessage="1" showErrorMessage="1" sqref="B12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8">
      <formula1>"Com Desoneração, Sem Desoneração"</formula1>
    </dataValidation>
    <dataValidation type="decimal" allowBlank="1" showInputMessage="1" showErrorMessage="1" errorTitle="Atenção" error="O valor deve estar entre 2%  e  5%" sqref="C28">
      <formula1>2</formula1>
      <formula2>5</formula2>
    </dataValidation>
    <dataValidation type="decimal" allowBlank="1" showInputMessage="1" showErrorMessage="1" errorTitle="Atenção" error="O valor deve estar entre 0 e 100" sqref="C27">
      <formula1>0</formula1>
      <formula2>100</formula2>
    </dataValidation>
  </dataValidations>
  <printOptions horizontalCentered="1"/>
  <pageMargins left="0.3937007874015748" right="0.3937007874015748" top="0.7874015748031497" bottom="0.3937007874015748" header="0.3937007874015748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7" sqref="A17:B17"/>
    </sheetView>
  </sheetViews>
  <sheetFormatPr defaultColWidth="9.140625" defaultRowHeight="15"/>
  <cols>
    <col min="1" max="1" width="38.421875" style="53" bestFit="1" customWidth="1"/>
    <col min="2" max="3" width="8.421875" style="53" customWidth="1"/>
    <col min="4" max="4" width="1.57421875" style="53" customWidth="1"/>
    <col min="5" max="5" width="15.00390625" style="53" bestFit="1" customWidth="1"/>
    <col min="6" max="6" width="6.7109375" style="53" bestFit="1" customWidth="1"/>
    <col min="7" max="7" width="22.00390625" style="53" bestFit="1" customWidth="1"/>
    <col min="8" max="8" width="7.421875" style="53" bestFit="1" customWidth="1"/>
    <col min="9" max="16384" width="9.140625" style="53" customWidth="1"/>
  </cols>
  <sheetData>
    <row r="1" ht="12.75">
      <c r="A1" s="40" t="s">
        <v>20</v>
      </c>
    </row>
    <row r="2" ht="12.75">
      <c r="A2" s="39"/>
    </row>
    <row r="3" spans="1:3" ht="12.75">
      <c r="A3" s="82" t="s">
        <v>28</v>
      </c>
      <c r="B3" s="84" t="s">
        <v>29</v>
      </c>
      <c r="C3" s="85"/>
    </row>
    <row r="4" spans="1:5" ht="12.75">
      <c r="A4" s="83"/>
      <c r="B4" s="56" t="s">
        <v>30</v>
      </c>
      <c r="C4" s="56" t="s">
        <v>31</v>
      </c>
      <c r="E4" s="54"/>
    </row>
    <row r="5" spans="1:3" ht="12.75">
      <c r="A5" s="55" t="s">
        <v>4</v>
      </c>
      <c r="B5" s="57">
        <v>20.34</v>
      </c>
      <c r="C5" s="57">
        <v>25</v>
      </c>
    </row>
    <row r="6" spans="1:3" ht="12.75">
      <c r="A6" s="55" t="s">
        <v>15</v>
      </c>
      <c r="B6" s="57">
        <v>11.1</v>
      </c>
      <c r="C6" s="57">
        <v>16.8</v>
      </c>
    </row>
    <row r="7" spans="1:3" ht="12.75">
      <c r="A7" s="55" t="s">
        <v>17</v>
      </c>
      <c r="B7" s="57">
        <v>22.8</v>
      </c>
      <c r="C7" s="57">
        <v>30.95</v>
      </c>
    </row>
    <row r="8" spans="1:3" ht="12.75">
      <c r="A8" s="55" t="s">
        <v>18</v>
      </c>
      <c r="B8" s="57">
        <v>20.76</v>
      </c>
      <c r="C8" s="57">
        <v>26.44</v>
      </c>
    </row>
    <row r="9" spans="1:3" ht="12.75">
      <c r="A9" s="58" t="s">
        <v>19</v>
      </c>
      <c r="B9" s="57">
        <v>19.6</v>
      </c>
      <c r="C9" s="57">
        <v>24.23</v>
      </c>
    </row>
    <row r="10" spans="1:3" ht="12.75">
      <c r="A10" s="82" t="s">
        <v>32</v>
      </c>
      <c r="B10" s="80" t="s">
        <v>16</v>
      </c>
      <c r="C10" s="81"/>
    </row>
    <row r="11" spans="1:3" ht="12.75">
      <c r="A11" s="83"/>
      <c r="B11" s="56" t="s">
        <v>30</v>
      </c>
      <c r="C11" s="56" t="s">
        <v>31</v>
      </c>
    </row>
    <row r="12" spans="1:4" ht="12.75">
      <c r="A12" s="55" t="str">
        <f>'Detalhamento do BDI'!B12</f>
        <v>Edificações</v>
      </c>
      <c r="B12" s="61">
        <f>LOOKUP(A12,A5:A9,B5:B9)</f>
        <v>20.34</v>
      </c>
      <c r="C12" s="61">
        <f>LOOKUP(A12,A5:A9,C5:C9)</f>
        <v>25</v>
      </c>
      <c r="D12" s="59"/>
    </row>
    <row r="14" spans="1:13" ht="12.75">
      <c r="A14" s="84" t="s">
        <v>21</v>
      </c>
      <c r="B14" s="85"/>
      <c r="M14" s="60"/>
    </row>
    <row r="15" spans="1:13" ht="12.75">
      <c r="A15" s="63" t="str">
        <f>'Detalhamento do BDI'!B8</f>
        <v>Com Desoneração</v>
      </c>
      <c r="B15" s="64">
        <f>'Detalhamento do BDI'!C36*100</f>
        <v>34.53</v>
      </c>
      <c r="M15" s="60"/>
    </row>
    <row r="16" spans="1:2" ht="12.75">
      <c r="A16" s="62" t="s">
        <v>33</v>
      </c>
      <c r="B16" s="64">
        <f>ROUND((((1+('Detalhamento do BDI'!$C$16/100)+('Detalhamento do BDI'!$C$18/100)+('Detalhamento do BDI'!$C$17/100))*(1+('Detalhamento do BDI'!$C$19/100))*(1+('Detalhamento do BDI'!$C$21/100)))/(1-('Detalhamento do BDI'!$C$25-'Detalhamento do BDI'!$C$32)/100)-1)*100,2)</f>
        <v>28.05</v>
      </c>
    </row>
    <row r="17" spans="1:2" ht="12.75">
      <c r="A17" s="78" t="str">
        <f>IF(B16&lt;B12,"Não Atende o Limite Inferior",IF(B16&gt;C12,"Não Atende o Limite Superior","Atende"))</f>
        <v>Não Atende o Limite Superior</v>
      </c>
      <c r="B17" s="79"/>
    </row>
  </sheetData>
  <sheetProtection selectLockedCells="1" selectUnlockedCells="1"/>
  <mergeCells count="6">
    <mergeCell ref="A17:B17"/>
    <mergeCell ref="B10:C10"/>
    <mergeCell ref="A3:A4"/>
    <mergeCell ref="A14:B14"/>
    <mergeCell ref="B3:C3"/>
    <mergeCell ref="A10:A11"/>
  </mergeCells>
  <conditionalFormatting sqref="A17">
    <cfRule type="cellIs" priority="1" dxfId="3" operator="equal" stopIfTrue="1">
      <formula>"Atende"</formula>
    </cfRule>
  </conditionalFormatting>
  <conditionalFormatting sqref="A5:C9">
    <cfRule type="cellIs" priority="94" dxfId="0" operator="equal" stopIfTrue="1">
      <formula>Auxiliar!#REF!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Denilton</dc:creator>
  <cp:keywords/>
  <dc:description/>
  <cp:lastModifiedBy>Windows User</cp:lastModifiedBy>
  <cp:lastPrinted>2020-07-09T13:24:54Z</cp:lastPrinted>
  <dcterms:created xsi:type="dcterms:W3CDTF">2011-04-12T11:21:35Z</dcterms:created>
  <dcterms:modified xsi:type="dcterms:W3CDTF">2020-10-16T13:26:41Z</dcterms:modified>
  <cp:category/>
  <cp:version/>
  <cp:contentType/>
  <cp:contentStatus/>
</cp:coreProperties>
</file>